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0" yWindow="0" windowWidth="20480" windowHeight="14920" tabRatio="500" activeTab="3"/>
  </bookViews>
  <sheets>
    <sheet name="proporc" sheetId="1" r:id="rId1"/>
    <sheet name="dif prop" sheetId="2" r:id="rId2"/>
    <sheet name="dif medias" sheetId="3" r:id="rId3"/>
    <sheet name="ODDS RATIOS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4" l="1"/>
  <c r="H6" i="4"/>
  <c r="H9" i="4"/>
  <c r="H4" i="4"/>
  <c r="H3" i="4"/>
  <c r="D4" i="4"/>
  <c r="C4" i="4"/>
  <c r="C3" i="4"/>
  <c r="D2" i="4"/>
  <c r="C2" i="4"/>
  <c r="F2" i="4"/>
  <c r="G2" i="4"/>
  <c r="E2" i="4"/>
  <c r="H2" i="4"/>
  <c r="F3" i="4"/>
  <c r="G3" i="4"/>
  <c r="E3" i="4"/>
  <c r="F4" i="4"/>
  <c r="G4" i="4"/>
  <c r="E4" i="4"/>
  <c r="H5" i="4"/>
  <c r="G5" i="4"/>
  <c r="H8" i="4"/>
  <c r="H10" i="4"/>
  <c r="I4" i="4"/>
  <c r="I3" i="4"/>
  <c r="I2" i="4"/>
  <c r="E3" i="3"/>
  <c r="F3" i="3"/>
  <c r="G3" i="3"/>
  <c r="E4" i="3"/>
  <c r="F4" i="3"/>
  <c r="E2" i="3"/>
  <c r="F2" i="3"/>
  <c r="E5" i="3"/>
  <c r="F5" i="3"/>
  <c r="F6" i="3"/>
  <c r="H3" i="3"/>
  <c r="G8" i="3"/>
  <c r="G2" i="3"/>
  <c r="G4" i="3"/>
  <c r="G5" i="3"/>
  <c r="G6" i="3"/>
  <c r="G7" i="3"/>
  <c r="G9" i="3"/>
  <c r="G10" i="3"/>
  <c r="H5" i="3"/>
  <c r="H4" i="3"/>
  <c r="H2" i="3"/>
  <c r="D3" i="2"/>
  <c r="C3" i="2"/>
  <c r="E2" i="2"/>
  <c r="F2" i="2"/>
  <c r="E3" i="2"/>
  <c r="F3" i="2"/>
  <c r="E4" i="2"/>
  <c r="F4" i="2"/>
  <c r="F5" i="2"/>
  <c r="G7" i="2"/>
  <c r="G2" i="2"/>
  <c r="G3" i="2"/>
  <c r="G4" i="2"/>
  <c r="G5" i="2"/>
  <c r="G6" i="2"/>
  <c r="G8" i="2"/>
  <c r="G9" i="2"/>
  <c r="H4" i="2"/>
  <c r="H3" i="2"/>
  <c r="H2" i="2"/>
  <c r="E4" i="1"/>
  <c r="F4" i="1"/>
  <c r="E2" i="1"/>
  <c r="F2" i="1"/>
  <c r="E3" i="1"/>
  <c r="F3" i="1"/>
  <c r="F5" i="1"/>
  <c r="H4" i="1"/>
  <c r="H3" i="1"/>
  <c r="H2" i="1"/>
  <c r="G4" i="1"/>
  <c r="G2" i="1"/>
  <c r="G3" i="1"/>
  <c r="G5" i="1"/>
  <c r="G6" i="1"/>
  <c r="G7" i="1"/>
  <c r="G8" i="1"/>
  <c r="G9" i="1"/>
</calcChain>
</file>

<file path=xl/sharedStrings.xml><?xml version="1.0" encoding="utf-8"?>
<sst xmlns="http://schemas.openxmlformats.org/spreadsheetml/2006/main" count="67" uniqueCount="27">
  <si>
    <t>A</t>
  </si>
  <si>
    <t>B</t>
  </si>
  <si>
    <t>C</t>
  </si>
  <si>
    <t>Estudio</t>
  </si>
  <si>
    <t>p</t>
  </si>
  <si>
    <t>LSC 95%</t>
  </si>
  <si>
    <t>LIC 95%</t>
  </si>
  <si>
    <t>EE</t>
  </si>
  <si>
    <t>SUMAS=</t>
  </si>
  <si>
    <t>EEc</t>
  </si>
  <si>
    <t>LSC Pc</t>
  </si>
  <si>
    <t>P comb.</t>
  </si>
  <si>
    <t>LIC Pc</t>
  </si>
  <si>
    <t>w</t>
  </si>
  <si>
    <t>w x p</t>
  </si>
  <si>
    <t>Pesos (%)</t>
  </si>
  <si>
    <t>p1-p2</t>
  </si>
  <si>
    <t>x1-x2</t>
  </si>
  <si>
    <t>w x dif</t>
  </si>
  <si>
    <t>D</t>
  </si>
  <si>
    <t>OR</t>
  </si>
  <si>
    <t>Est.</t>
  </si>
  <si>
    <t>b</t>
  </si>
  <si>
    <t>b comb.</t>
  </si>
  <si>
    <t>OR comb.</t>
  </si>
  <si>
    <t>dif. comb.</t>
  </si>
  <si>
    <t>Dif comb.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</si>
</sst>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6" formatCode="0.000000"/>
    <numFmt numFmtId="167" formatCode="0.00000"/>
    <numFmt numFmtId="169" formatCode="0.000"/>
    <numFmt numFmtId="170" formatCode="0.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69" fontId="3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1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2" fontId="0" fillId="2" borderId="1" xfId="0" applyNumberFormat="1" applyFill="1" applyBorder="1" applyAlignment="1">
      <alignment horizontal="center"/>
    </xf>
  </cellXfs>
  <cellStyles count="6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200" zoomScaleNormal="200" zoomScalePageLayoutView="200" workbookViewId="0">
      <selection activeCell="G12" sqref="G12"/>
    </sheetView>
  </sheetViews>
  <sheetFormatPr baseColWidth="10" defaultRowHeight="15" x14ac:dyDescent="0"/>
  <cols>
    <col min="1" max="1" width="7.33203125" bestFit="1" customWidth="1"/>
    <col min="2" max="2" width="5.1640625" bestFit="1" customWidth="1"/>
    <col min="3" max="3" width="8" bestFit="1" customWidth="1"/>
    <col min="4" max="4" width="7.5" bestFit="1" customWidth="1"/>
    <col min="5" max="5" width="8.83203125" bestFit="1" customWidth="1"/>
  </cols>
  <sheetData>
    <row r="1" spans="1:8">
      <c r="A1" s="2" t="s">
        <v>3</v>
      </c>
      <c r="B1" s="2" t="s">
        <v>4</v>
      </c>
      <c r="C1" s="2" t="s">
        <v>6</v>
      </c>
      <c r="D1" s="2" t="s">
        <v>5</v>
      </c>
      <c r="E1" s="2" t="s">
        <v>7</v>
      </c>
      <c r="F1" s="2" t="s">
        <v>13</v>
      </c>
      <c r="G1" s="2" t="s">
        <v>14</v>
      </c>
      <c r="H1" s="2" t="s">
        <v>15</v>
      </c>
    </row>
    <row r="2" spans="1:8">
      <c r="A2" s="2" t="s">
        <v>0</v>
      </c>
      <c r="B2" s="3">
        <v>0.09</v>
      </c>
      <c r="C2" s="3">
        <v>0.06</v>
      </c>
      <c r="D2" s="3">
        <v>0.12</v>
      </c>
      <c r="E2" s="4">
        <f>(D2-C2)/(2*-NORMSINV(0.025))</f>
        <v>1.530640370773962E-2</v>
      </c>
      <c r="F2" s="2">
        <f>1/(E2^2)</f>
        <v>4268.2875785490269</v>
      </c>
      <c r="G2" s="2">
        <f>F2*B2</f>
        <v>384.14588206941238</v>
      </c>
      <c r="H2" s="7">
        <f>F2*100/$F$5</f>
        <v>8.1632653061224509</v>
      </c>
    </row>
    <row r="3" spans="1:8">
      <c r="A3" s="2" t="s">
        <v>1</v>
      </c>
      <c r="B3" s="3">
        <v>0.11</v>
      </c>
      <c r="C3" s="3">
        <v>0.09</v>
      </c>
      <c r="D3" s="3">
        <v>0.13</v>
      </c>
      <c r="E3" s="4">
        <f t="shared" ref="E3:E4" si="0">(D3-C3)/(2*-NORMSINV(0.025))</f>
        <v>1.0204269138493082E-2</v>
      </c>
      <c r="F3" s="2">
        <f t="shared" ref="F3:F4" si="1">1/(E3^2)</f>
        <v>9603.6470517353082</v>
      </c>
      <c r="G3" s="2">
        <f t="shared" ref="G3:G4" si="2">F3*B3</f>
        <v>1056.401175690884</v>
      </c>
      <c r="H3" s="7">
        <f t="shared" ref="H3:H4" si="3">F3*100/$F$5</f>
        <v>18.367346938775512</v>
      </c>
    </row>
    <row r="4" spans="1:8">
      <c r="A4" s="2" t="s">
        <v>2</v>
      </c>
      <c r="B4" s="3">
        <v>0.1</v>
      </c>
      <c r="C4" s="3">
        <v>0.09</v>
      </c>
      <c r="D4" s="3">
        <v>0.11</v>
      </c>
      <c r="E4" s="4">
        <f t="shared" si="0"/>
        <v>5.1021345692465409E-3</v>
      </c>
      <c r="F4" s="2">
        <f t="shared" si="1"/>
        <v>38414.588206941233</v>
      </c>
      <c r="G4" s="2">
        <f t="shared" si="2"/>
        <v>3841.4588206941235</v>
      </c>
      <c r="H4" s="7">
        <f t="shared" si="3"/>
        <v>73.469387755102048</v>
      </c>
    </row>
    <row r="5" spans="1:8">
      <c r="E5" s="1" t="s">
        <v>8</v>
      </c>
      <c r="F5">
        <f>SUM(F2:F4)</f>
        <v>52286.522837225566</v>
      </c>
      <c r="G5">
        <f>SUM(G2:G4)</f>
        <v>5282.0058784544199</v>
      </c>
    </row>
    <row r="6" spans="1:8">
      <c r="F6" t="s">
        <v>11</v>
      </c>
      <c r="G6" s="6">
        <f>G5/F5</f>
        <v>0.10102040816326531</v>
      </c>
    </row>
    <row r="7" spans="1:8">
      <c r="F7" t="s">
        <v>9</v>
      </c>
      <c r="G7" s="8">
        <f>(1/F5)^0.5</f>
        <v>4.3732582022113203E-3</v>
      </c>
    </row>
    <row r="8" spans="1:8">
      <c r="F8" t="s">
        <v>12</v>
      </c>
      <c r="G8" s="6">
        <f>NORMSINV(0.025)*G7+G6</f>
        <v>9.2448979591836733E-2</v>
      </c>
    </row>
    <row r="9" spans="1:8">
      <c r="F9" t="s">
        <v>10</v>
      </c>
      <c r="G9" s="6">
        <f>-NORMSINV(0.025)*G7+G6</f>
        <v>0.10959183673469389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200" zoomScaleNormal="200" zoomScalePageLayoutView="200" workbookViewId="0">
      <selection activeCell="F7" sqref="F7"/>
    </sheetView>
  </sheetViews>
  <sheetFormatPr baseColWidth="10" defaultRowHeight="15" x14ac:dyDescent="0"/>
  <cols>
    <col min="1" max="1" width="7.33203125" bestFit="1" customWidth="1"/>
    <col min="2" max="2" width="6" bestFit="1" customWidth="1"/>
    <col min="3" max="3" width="7.5" bestFit="1" customWidth="1"/>
    <col min="4" max="4" width="8" bestFit="1" customWidth="1"/>
    <col min="5" max="6" width="8.83203125" bestFit="1" customWidth="1"/>
    <col min="7" max="7" width="7.83203125" bestFit="1" customWidth="1"/>
    <col min="8" max="8" width="9" bestFit="1" customWidth="1"/>
  </cols>
  <sheetData>
    <row r="1" spans="1:8">
      <c r="A1" s="2" t="s">
        <v>3</v>
      </c>
      <c r="B1" s="2" t="s">
        <v>16</v>
      </c>
      <c r="C1" s="2" t="s">
        <v>6</v>
      </c>
      <c r="D1" s="2" t="s">
        <v>5</v>
      </c>
      <c r="E1" s="2" t="s">
        <v>7</v>
      </c>
      <c r="F1" s="2" t="s">
        <v>13</v>
      </c>
      <c r="G1" s="2" t="s">
        <v>14</v>
      </c>
      <c r="H1" s="2" t="s">
        <v>15</v>
      </c>
    </row>
    <row r="2" spans="1:8">
      <c r="A2" s="2" t="s">
        <v>0</v>
      </c>
      <c r="B2" s="3">
        <v>0</v>
      </c>
      <c r="C2" s="3">
        <v>-0.03</v>
      </c>
      <c r="D2" s="3">
        <v>0.03</v>
      </c>
      <c r="E2" s="4">
        <f>(D2-C2)/(2*-NORMSINV(0.025))</f>
        <v>1.530640370773962E-2</v>
      </c>
      <c r="F2" s="11">
        <f>1/(E2^2)</f>
        <v>4268.2875785490269</v>
      </c>
      <c r="G2" s="2">
        <f>F2*B2</f>
        <v>0</v>
      </c>
      <c r="H2" s="7">
        <f>F2*100/$F$5</f>
        <v>9.467455621301772</v>
      </c>
    </row>
    <row r="3" spans="1:8">
      <c r="A3" s="2" t="s">
        <v>1</v>
      </c>
      <c r="B3" s="3">
        <v>-0.02</v>
      </c>
      <c r="C3" s="3">
        <f>B3-0.01</f>
        <v>-0.03</v>
      </c>
      <c r="D3" s="3">
        <f>B3+0.01</f>
        <v>-0.01</v>
      </c>
      <c r="E3" s="4">
        <f t="shared" ref="E3:E4" si="0">(D3-C3)/(2*-NORMSINV(0.025))</f>
        <v>5.1021345692465392E-3</v>
      </c>
      <c r="F3" s="11">
        <f t="shared" ref="F3:F4" si="1">1/(E3^2)</f>
        <v>38414.588206941262</v>
      </c>
      <c r="G3" s="7">
        <f t="shared" ref="G3:G4" si="2">F3*B3</f>
        <v>-768.29176413882522</v>
      </c>
      <c r="H3" s="7">
        <f t="shared" ref="H3:H4" si="3">F3*100/$F$5</f>
        <v>85.207100591715985</v>
      </c>
    </row>
    <row r="4" spans="1:8">
      <c r="A4" s="2" t="s">
        <v>2</v>
      </c>
      <c r="B4" s="3">
        <v>-0.04</v>
      </c>
      <c r="C4" s="3">
        <v>-0.08</v>
      </c>
      <c r="D4" s="3">
        <v>0</v>
      </c>
      <c r="E4" s="4">
        <f t="shared" si="0"/>
        <v>2.040853827698616E-2</v>
      </c>
      <c r="F4" s="11">
        <f t="shared" si="1"/>
        <v>2400.911762933828</v>
      </c>
      <c r="G4" s="7">
        <f t="shared" si="2"/>
        <v>-96.036470517353123</v>
      </c>
      <c r="H4" s="7">
        <f t="shared" si="3"/>
        <v>5.3254437869822473</v>
      </c>
    </row>
    <row r="5" spans="1:8">
      <c r="E5" s="1" t="s">
        <v>8</v>
      </c>
      <c r="F5" s="5">
        <f>SUM(F2:F4)</f>
        <v>45083.787548424116</v>
      </c>
      <c r="G5" s="5">
        <f>SUM(G2:G4)</f>
        <v>-864.32823465617832</v>
      </c>
    </row>
    <row r="6" spans="1:8">
      <c r="F6" t="s">
        <v>26</v>
      </c>
      <c r="G6" s="6">
        <f>G5/F5</f>
        <v>-1.9171597633136094E-2</v>
      </c>
    </row>
    <row r="7" spans="1:8">
      <c r="F7" t="s">
        <v>9</v>
      </c>
      <c r="G7" s="8">
        <f>(1/F5)^0.5</f>
        <v>4.7096626793044979E-3</v>
      </c>
    </row>
    <row r="8" spans="1:8">
      <c r="F8" t="s">
        <v>12</v>
      </c>
      <c r="G8" s="6">
        <f>NORMSINV(0.025)*G7+G6</f>
        <v>-2.8402366863905324E-2</v>
      </c>
    </row>
    <row r="9" spans="1:8">
      <c r="F9" t="s">
        <v>10</v>
      </c>
      <c r="G9" s="6">
        <f>-NORMSINV(0.025)*G7+G6</f>
        <v>-9.9408284023668643E-3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200" zoomScaleNormal="200" zoomScalePageLayoutView="200" workbookViewId="0">
      <selection activeCell="F12" sqref="F12"/>
    </sheetView>
  </sheetViews>
  <sheetFormatPr baseColWidth="10" defaultRowHeight="15" x14ac:dyDescent="0"/>
  <cols>
    <col min="1" max="1" width="7.33203125" bestFit="1" customWidth="1"/>
    <col min="2" max="2" width="6" bestFit="1" customWidth="1"/>
    <col min="3" max="3" width="7.5" bestFit="1" customWidth="1"/>
    <col min="4" max="4" width="8" bestFit="1" customWidth="1"/>
    <col min="5" max="5" width="8.83203125" bestFit="1" customWidth="1"/>
    <col min="6" max="6" width="9.33203125" bestFit="1" customWidth="1"/>
    <col min="7" max="7" width="7.83203125" bestFit="1" customWidth="1"/>
    <col min="8" max="8" width="9" bestFit="1" customWidth="1"/>
  </cols>
  <sheetData>
    <row r="1" spans="1:8">
      <c r="A1" s="2" t="s">
        <v>3</v>
      </c>
      <c r="B1" s="2" t="s">
        <v>17</v>
      </c>
      <c r="C1" s="2" t="s">
        <v>6</v>
      </c>
      <c r="D1" s="2" t="s">
        <v>5</v>
      </c>
      <c r="E1" s="2" t="s">
        <v>7</v>
      </c>
      <c r="F1" s="2" t="s">
        <v>13</v>
      </c>
      <c r="G1" s="2" t="s">
        <v>18</v>
      </c>
      <c r="H1" s="2" t="s">
        <v>15</v>
      </c>
    </row>
    <row r="2" spans="1:8">
      <c r="A2" s="2" t="s">
        <v>0</v>
      </c>
      <c r="B2" s="3">
        <v>5</v>
      </c>
      <c r="C2" s="3">
        <v>2</v>
      </c>
      <c r="D2" s="3">
        <v>8</v>
      </c>
      <c r="E2" s="4">
        <f>(D2-C2)/(2*-NORMSINV(0.025))</f>
        <v>1.530640370773962</v>
      </c>
      <c r="F2" s="11">
        <f>1/(E2^2)</f>
        <v>0.42682875785490276</v>
      </c>
      <c r="G2" s="2">
        <f>F2*B2</f>
        <v>2.1341437892745136</v>
      </c>
      <c r="H2" s="7">
        <f>F2*100/$F$6</f>
        <v>27.027027027027032</v>
      </c>
    </row>
    <row r="3" spans="1:8">
      <c r="A3" s="2" t="s">
        <v>1</v>
      </c>
      <c r="B3" s="3">
        <v>7</v>
      </c>
      <c r="C3" s="3">
        <v>2</v>
      </c>
      <c r="D3" s="3">
        <v>12</v>
      </c>
      <c r="E3" s="4">
        <f t="shared" ref="E3" si="0">(D3-C3)/(2*-NORMSINV(0.025))</f>
        <v>2.55106728462327</v>
      </c>
      <c r="F3" s="11">
        <f t="shared" ref="F3:F5" si="1">1/(E3^2)</f>
        <v>0.15365835282776497</v>
      </c>
      <c r="G3" s="7">
        <f t="shared" ref="G3" si="2">F3*B3</f>
        <v>1.0756084697943549</v>
      </c>
      <c r="H3" s="7">
        <f t="shared" ref="H3" si="3">F3*100/$F$6</f>
        <v>9.7297297297297298</v>
      </c>
    </row>
    <row r="4" spans="1:8">
      <c r="A4" s="2" t="s">
        <v>2</v>
      </c>
      <c r="B4" s="3">
        <v>8</v>
      </c>
      <c r="C4" s="3">
        <v>6</v>
      </c>
      <c r="D4" s="3">
        <v>10</v>
      </c>
      <c r="E4" s="4">
        <f t="shared" ref="E4:E5" si="4">(D4-C4)/(2*-NORMSINV(0.025))</f>
        <v>1.0204269138493081</v>
      </c>
      <c r="F4" s="11">
        <f t="shared" si="1"/>
        <v>0.96036470517353101</v>
      </c>
      <c r="G4" s="7">
        <f t="shared" ref="G4:G5" si="5">F4*B4</f>
        <v>7.6829176413882481</v>
      </c>
      <c r="H4" s="7">
        <f t="shared" ref="H4:H5" si="6">F4*100/$F$6</f>
        <v>60.810810810810807</v>
      </c>
    </row>
    <row r="5" spans="1:8">
      <c r="A5" s="2" t="s">
        <v>19</v>
      </c>
      <c r="B5" s="3">
        <v>4</v>
      </c>
      <c r="C5" s="3">
        <v>-6</v>
      </c>
      <c r="D5" s="3">
        <v>14</v>
      </c>
      <c r="E5" s="4">
        <f t="shared" si="4"/>
        <v>5.1021345692465401</v>
      </c>
      <c r="F5" s="11">
        <f t="shared" si="1"/>
        <v>3.8414588206941241E-2</v>
      </c>
      <c r="G5" s="7">
        <f t="shared" si="5"/>
        <v>0.15365835282776497</v>
      </c>
      <c r="H5" s="7">
        <f t="shared" si="6"/>
        <v>2.4324324324324325</v>
      </c>
    </row>
    <row r="6" spans="1:8">
      <c r="E6" s="1" t="s">
        <v>8</v>
      </c>
      <c r="F6" s="5">
        <f>SUM(F2:F5)</f>
        <v>1.5792664040631399</v>
      </c>
      <c r="G6" s="5">
        <f>SUM(G2:G5)</f>
        <v>11.046328253284882</v>
      </c>
    </row>
    <row r="7" spans="1:8">
      <c r="F7" t="s">
        <v>25</v>
      </c>
      <c r="G7" s="6">
        <f>G6/F6</f>
        <v>6.9945945945945951</v>
      </c>
    </row>
    <row r="8" spans="1:8">
      <c r="F8" t="s">
        <v>9</v>
      </c>
      <c r="G8" s="8">
        <f>(1/F6)^0.5</f>
        <v>0.79574203762530238</v>
      </c>
    </row>
    <row r="9" spans="1:8">
      <c r="F9" t="s">
        <v>12</v>
      </c>
      <c r="G9" s="6">
        <f>NORMSINV(0.025)*G8+G7</f>
        <v>5.4349688598644859</v>
      </c>
    </row>
    <row r="10" spans="1:8">
      <c r="F10" t="s">
        <v>10</v>
      </c>
      <c r="G10" s="6">
        <f>-NORMSINV(0.025)*G8+G7</f>
        <v>8.5542203293247034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="200" zoomScaleNormal="200" zoomScalePageLayoutView="200" workbookViewId="0">
      <selection activeCell="H8" sqref="H8"/>
    </sheetView>
  </sheetViews>
  <sheetFormatPr baseColWidth="10" defaultRowHeight="15" x14ac:dyDescent="0"/>
  <cols>
    <col min="1" max="1" width="4.1640625" bestFit="1" customWidth="1"/>
    <col min="2" max="2" width="5.83203125" bestFit="1" customWidth="1"/>
    <col min="3" max="3" width="7.33203125" bestFit="1" customWidth="1"/>
    <col min="4" max="4" width="6" bestFit="1" customWidth="1"/>
    <col min="5" max="5" width="6" customWidth="1"/>
    <col min="6" max="6" width="7.83203125" bestFit="1" customWidth="1"/>
    <col min="7" max="7" width="8" bestFit="1" customWidth="1"/>
    <col min="11" max="11" width="13.5" bestFit="1" customWidth="1"/>
  </cols>
  <sheetData>
    <row r="1" spans="1:9">
      <c r="A1" s="2" t="s">
        <v>21</v>
      </c>
      <c r="B1" s="2" t="s">
        <v>20</v>
      </c>
      <c r="C1" s="2" t="s">
        <v>6</v>
      </c>
      <c r="D1" s="2" t="s">
        <v>5</v>
      </c>
      <c r="E1" s="2" t="s">
        <v>22</v>
      </c>
      <c r="F1" s="2" t="s">
        <v>7</v>
      </c>
      <c r="G1" s="2" t="s">
        <v>13</v>
      </c>
      <c r="H1" s="2" t="s">
        <v>14</v>
      </c>
      <c r="I1" s="2" t="s">
        <v>15</v>
      </c>
    </row>
    <row r="2" spans="1:9">
      <c r="A2" s="2" t="s">
        <v>0</v>
      </c>
      <c r="B2" s="3">
        <v>1.6</v>
      </c>
      <c r="C2" s="12">
        <f>B2/2</f>
        <v>0.8</v>
      </c>
      <c r="D2" s="12">
        <f>B2*2</f>
        <v>3.2</v>
      </c>
      <c r="E2" s="10">
        <f>LN(B2)</f>
        <v>0.47000362924573563</v>
      </c>
      <c r="F2" s="9">
        <f>(LN(D2/C2))/(2*-NORMSINV(0.025))</f>
        <v>0.35365301915106701</v>
      </c>
      <c r="G2" s="7">
        <f>1/(F2^2)</f>
        <v>7.9954932312031355</v>
      </c>
      <c r="H2" s="7">
        <f>G2*E2</f>
        <v>3.7579108362751872</v>
      </c>
      <c r="I2" s="7">
        <f>G2*100/$G$5</f>
        <v>27.987540846553163</v>
      </c>
    </row>
    <row r="3" spans="1:9">
      <c r="A3" s="2" t="s">
        <v>1</v>
      </c>
      <c r="B3" s="3">
        <v>1.5</v>
      </c>
      <c r="C3" s="12">
        <f>B3/3</f>
        <v>0.5</v>
      </c>
      <c r="D3" s="12">
        <v>4.5</v>
      </c>
      <c r="E3" s="10">
        <f t="shared" ref="E3:E4" si="0">LN(B3)</f>
        <v>0.40546510810816438</v>
      </c>
      <c r="F3" s="9">
        <f t="shared" ref="F3:F4" si="1">(LN(D3/C3))/(2*-NORMSINV(0.025))</f>
        <v>0.56052677362126224</v>
      </c>
      <c r="G3" s="7">
        <f t="shared" ref="G3:G4" si="2">1/(F3^2)</f>
        <v>3.1827848114702793</v>
      </c>
      <c r="H3" s="7">
        <f t="shared" ref="H3:H4" si="3">G3*E3</f>
        <v>1.2905081876678204</v>
      </c>
      <c r="I3" s="7">
        <f t="shared" ref="I3:I4" si="4">G3*100/$G$5</f>
        <v>11.141066265828011</v>
      </c>
    </row>
    <row r="4" spans="1:9">
      <c r="A4" s="2" t="s">
        <v>2</v>
      </c>
      <c r="B4" s="3">
        <v>2</v>
      </c>
      <c r="C4" s="3">
        <f>B4/1.6</f>
        <v>1.25</v>
      </c>
      <c r="D4" s="12">
        <f>B4*1.6</f>
        <v>3.2</v>
      </c>
      <c r="E4" s="10">
        <f t="shared" si="0"/>
        <v>0.69314718055994529</v>
      </c>
      <c r="F4" s="9">
        <f t="shared" si="1"/>
        <v>0.23980217644460017</v>
      </c>
      <c r="G4" s="7">
        <f t="shared" si="2"/>
        <v>17.389766842155506</v>
      </c>
      <c r="H4" s="7">
        <f t="shared" si="3"/>
        <v>12.053667857234911</v>
      </c>
      <c r="I4" s="7">
        <f t="shared" si="4"/>
        <v>60.871392887618832</v>
      </c>
    </row>
    <row r="5" spans="1:9">
      <c r="F5" s="1" t="s">
        <v>8</v>
      </c>
      <c r="G5" s="5">
        <f>SUM(G2:G4)</f>
        <v>28.568044884828922</v>
      </c>
      <c r="H5" s="5">
        <f>SUM(H2:H4)</f>
        <v>17.102086881177918</v>
      </c>
    </row>
    <row r="6" spans="1:9">
      <c r="F6" s="1"/>
      <c r="G6" s="5" t="s">
        <v>23</v>
      </c>
      <c r="H6" s="5">
        <f>H5/G5</f>
        <v>0.59864393766267121</v>
      </c>
    </row>
    <row r="7" spans="1:9">
      <c r="G7" t="s">
        <v>24</v>
      </c>
      <c r="H7" s="6">
        <f>EXP(H6)</f>
        <v>1.8196495683058671</v>
      </c>
    </row>
    <row r="8" spans="1:9">
      <c r="G8" t="s">
        <v>9</v>
      </c>
      <c r="H8" s="8">
        <f>(1/G5)^0.5</f>
        <v>0.18709394834422879</v>
      </c>
    </row>
    <row r="9" spans="1:9">
      <c r="G9" t="s">
        <v>12</v>
      </c>
      <c r="H9" s="6">
        <f>H7*EXP(H8*-1.96)</f>
        <v>1.2610438103287007</v>
      </c>
    </row>
    <row r="10" spans="1:9">
      <c r="G10" t="s">
        <v>10</v>
      </c>
      <c r="H10" s="6">
        <f>H7*EXP(H8*1.96)</f>
        <v>2.6257014421827729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proporc</vt:lpstr>
      <vt:lpstr>dif prop</vt:lpstr>
      <vt:lpstr>dif medias</vt:lpstr>
      <vt:lpstr>ODDS RATIOS</vt:lpstr>
    </vt:vector>
  </TitlesOfParts>
  <Company>UNIVERSIDAD DE NAVARRA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MARTINEZ GONZALEZ</dc:creator>
  <cp:lastModifiedBy>MIGUEL ANGEL MARTINEZ GONZALEZ</cp:lastModifiedBy>
  <dcterms:created xsi:type="dcterms:W3CDTF">2013-09-07T16:21:11Z</dcterms:created>
  <dcterms:modified xsi:type="dcterms:W3CDTF">2013-09-07T21:17:07Z</dcterms:modified>
</cp:coreProperties>
</file>